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22\"/>
    </mc:Choice>
  </mc:AlternateContent>
  <xr:revisionPtr revIDLastSave="0" documentId="13_ncr:1_{D972792E-CA65-4F85-9420-A39BA8E667B9}" xr6:coauthVersionLast="47" xr6:coauthVersionMax="47" xr10:uidLastSave="{00000000-0000-0000-0000-000000000000}"/>
  <bookViews>
    <workbookView xWindow="1152" yWindow="1152" windowWidth="18108" windowHeight="10920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8-02-01" sheetId="5" r:id="rId5"/>
    <sheet name="ОСР 528-09-01" sheetId="6" r:id="rId6"/>
    <sheet name="ОСР 528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43" i="10"/>
  <c r="C38" i="10"/>
  <c r="C37" i="10"/>
  <c r="C29" i="10"/>
  <c r="C30" i="10" s="1"/>
  <c r="I40" i="10"/>
  <c r="I39" i="10"/>
  <c r="I38" i="10"/>
  <c r="I37" i="10"/>
  <c r="I36" i="10"/>
  <c r="C31" i="10" l="1"/>
  <c r="C32" i="10"/>
  <c r="C34" i="10" s="1"/>
  <c r="C40" i="10"/>
  <c r="C42" i="10" l="1"/>
  <c r="C44" i="10" s="1"/>
  <c r="C46" i="10" s="1"/>
  <c r="C41" i="10"/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<sst xmlns="http://schemas.openxmlformats.org/spreadsheetml/2006/main" count="298" uniqueCount="151">
  <si>
    <t>СВОДКА ЗАТРАТ</t>
  </si>
  <si>
    <t>P_0422</t>
  </si>
  <si>
    <t>(идентификатор инвестиционного проекта)</t>
  </si>
  <si>
    <t>Реконструкция КТП НЕП 1505 10/0,4/630 с заменой КТП 10/0,4/630 кВА, установка приборов учета (12 т.у.), монтаж ячейки выключателя (1 шт.), монтаж ШПСН (3 шт.).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</si>
  <si>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</si>
  <si>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</si>
  <si>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</si>
  <si>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</si>
  <si>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</si>
  <si>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</si>
  <si>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</si>
  <si>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</si>
  <si>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</si>
  <si>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</si>
  <si>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</si>
  <si>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</si>
  <si>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</si>
  <si>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</si>
  <si>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</si>
  <si>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</si>
  <si>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</si>
  <si>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</si>
  <si>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</si>
  <si>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</si>
  <si>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</si>
  <si>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</si>
  <si>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</si>
  <si>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</si>
  <si>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</si>
  <si>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</si>
  <si>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</si>
  <si>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</si>
  <si>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</si>
  <si>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</si>
  <si>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</si>
  <si>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</si>
  <si>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</si>
  <si>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</si>
  <si>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</si>
  <si>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</si>
  <si>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</si>
  <si>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</si>
  <si>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</si>
  <si>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</si>
  <si>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</si>
  <si>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</si>
  <si>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</si>
  <si>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</si>
  <si>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</si>
  <si>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</si>
  <si>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</si>
  <si>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ОСР-528-09-01</t>
  </si>
  <si>
    <t>Пусконаладочные работы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</si>
  <si>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</si>
  <si>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</si>
  <si>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</si>
  <si>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</si>
  <si>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</si>
  <si>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</si>
  <si>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</si>
  <si>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</si>
  <si>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</si>
  <si>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</si>
  <si>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</si>
  <si>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</si>
  <si>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</si>
  <si>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</si>
  <si>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</si>
  <si>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</si>
  <si>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</si>
  <si>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</si>
  <si>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</si>
  <si>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</si>
  <si>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</si>
  <si>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</si>
  <si>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</si>
  <si>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</si>
  <si>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</si>
  <si>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</si>
  <si>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</si>
  <si>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</si>
  <si>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</si>
  <si>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</si>
  <si>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</si>
  <si>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</si>
  <si>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</si>
  <si>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</si>
  <si>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</si>
  <si>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</si>
  <si>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</si>
  <si>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</si>
  <si>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</si>
  <si>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</si>
  <si>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</si>
  <si>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</si>
  <si>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</si>
  <si>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</si>
  <si>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</si>
  <si>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</si>
  <si>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</si>
  <si>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</si>
  <si>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</si>
  <si>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</si>
  <si>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</si>
  <si>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</si>
  <si>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</si>
  <si>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</si>
  <si>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</si>
  <si>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</si>
  <si>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</si>
  <si>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</si>
  <si>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</si>
  <si>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</si>
  <si>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528-02-01</t>
  </si>
  <si>
    <t>шт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</si>
  <si>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</si>
  <si>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</si>
  <si>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</si>
  <si>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</si>
  <si>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</si>
  <si>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</si>
  <si>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</si>
  <si>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</si>
  <si>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</si>
  <si>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</si>
  <si>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</si>
  <si>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</si>
  <si>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</si>
  <si>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</si>
  <si>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</si>
  <si>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</si>
  <si>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</si>
  <si>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</si>
  <si>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</si>
  <si>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</si>
  <si>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</si>
  <si>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</si>
  <si>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</si>
  <si>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</si>
  <si>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</si>
  <si>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</si>
  <si>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</si>
  <si>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</si>
  <si>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</si>
  <si>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</si>
  <si>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</si>
  <si>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</si>
  <si>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№103 от 27.02.2024</t>
  </si>
  <si>
    <t>Реконструкция КТП НЕП 1505 10/0,4/630 с заменой КТП 10/0,4/630 кВА</t>
  </si>
  <si>
    <t>Понижающий коэффициент</t>
  </si>
  <si>
    <t>Итого с учётом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</si>
</sst>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\ ##0.00000"/>
    <numFmt numFmtId="168" formatCode="#\ ##0.00"/>
    <numFmt numFmtId="169" formatCode="_-* #\ ##0.00\ _₽_-;\-* #\ ##0.00\ _₽_-;_-* &quot;-&quot;??\ _₽_-;_-@_-"/>
    <numFmt numFmtId="170" formatCode="_-* #\ ##0.00_-;\-* #\ ##0.00_-;_-* &quot;-&quot;??_-;_-@_-"/>
    <numFmt numFmtId="171" formatCode="_-* #\ ##0.00000\ _₽_-;\-* #\ ##0.00000\ _₽_-;_-* &quot;-&quot;??\ _₽_-;_-@_-"/>
    <numFmt numFmtId="172" formatCode="_-* #\ ##0.00000\ _₽_-;\-* #\ ##0.00000\ _₽_-;_-* &quot;-&quot;?????\ _₽_-;_-@_-"/>
    <numFmt numFmtId="173" formatCode="_-* #\ ##0.0000\ _₽_-;\-* #\ ##0.0000\ _₽_-;_-* &quot;-&quot;??\ _₽_-;_-@_-"/>
    <numFmt numFmtId="174" formatCode="_-* #\ ##0.0_-;\-* #\ ##0.0_-;_-* &quot;-&quot;??_-;_-@_-"/>
    <numFmt numFmtId="175" formatCode="_-* #\ ##0.00\ _₽_-;\-* #\ ##0.00\ _₽_-;_-* &quot;-&quot;?????\ _₽_-;_-@_-"/>
    <numFmt numFmtId="176" formatCode="_-* #\ ##0.00000000_-;\-* #\ ##0.00000000_-;_-* &quot;-&quot;??_-;_-@_-"/>
    <numFmt numFmtId="177" formatCode="#\ ##0.000000"/>
    <numFmt numFmtId="178" formatCode="_-* #,##0.0\ _₽_-;\-* #,##0.0\ _₽_-;_-* &quot;-&quot;?\ _₽_-;_-@_-"/>
    <numFmt numFmtId="179" formatCode="_-* #,##0.00\ _₽_-;\-* #,##0.00\ _₽_-;_-* &quot;-&quot;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70" fontId="13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7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8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9" fontId="15" fillId="0" borderId="1" xfId="3" applyNumberFormat="1" applyFont="1" applyBorder="1" applyAlignment="1">
      <alignment vertical="center" wrapText="1"/>
    </xf>
    <xf numFmtId="169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70" fontId="15" fillId="0" borderId="1" xfId="5" applyFont="1" applyFill="1" applyBorder="1" applyAlignment="1">
      <alignment vertical="center" wrapText="1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73" fontId="4" fillId="0" borderId="0" xfId="4" applyNumberFormat="1" applyFont="1" applyAlignment="1">
      <alignment vertical="center"/>
    </xf>
    <xf numFmtId="170" fontId="15" fillId="2" borderId="0" xfId="5" applyFont="1" applyFill="1" applyAlignment="1">
      <alignment horizontal="center" vertical="center"/>
    </xf>
    <xf numFmtId="174" fontId="15" fillId="0" borderId="1" xfId="5" applyNumberFormat="1" applyFont="1" applyFill="1" applyBorder="1" applyAlignment="1">
      <alignment vertical="center" wrapText="1"/>
    </xf>
    <xf numFmtId="175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2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2" fontId="17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76" fontId="15" fillId="2" borderId="0" xfId="5" applyNumberFormat="1" applyFont="1" applyFill="1" applyAlignment="1">
      <alignment horizontal="center" vertical="center"/>
    </xf>
    <xf numFmtId="170" fontId="15" fillId="0" borderId="1" xfId="5" applyFont="1" applyFill="1" applyBorder="1" applyAlignment="1">
      <alignment horizontal="center" vertical="center" wrapText="1"/>
    </xf>
    <xf numFmtId="174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0" fontId="16" fillId="0" borderId="1" xfId="5" applyFont="1" applyFill="1" applyBorder="1" applyAlignment="1">
      <alignment horizontal="center" vertical="center" wrapText="1"/>
    </xf>
    <xf numFmtId="177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8" fontId="13" fillId="0" borderId="0" xfId="2" applyNumberFormat="1"/>
    <xf numFmtId="166" fontId="13" fillId="0" borderId="0" xfId="2" applyNumberFormat="1"/>
    <xf numFmtId="0" fontId="15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79" fontId="4" fillId="0" borderId="0" xfId="2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F789458B-E3A6-44DC-8F48-C531A89062C1}"/>
    <cellStyle name="Обычный" xfId="0" builtinId="0"/>
    <cellStyle name="Обычный 2" xfId="2" xr:uid="{45435A39-49E1-4E49-9CC9-60280CD7576A}"/>
    <cellStyle name="Обычный 2 2" xfId="4" xr:uid="{C77B3020-53A4-4D93-A70C-EC1E354357CE}"/>
    <cellStyle name="Процентный" xfId="1" builtinId="5"/>
    <cellStyle name="Финансовый 2" xfId="5" xr:uid="{CC602B47-C089-4CC0-A92A-D8E1220BAAC3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D913-C515-4E5A-A324-F33A76DBC5C2}">
  <dimension ref="A1:I49"/>
  <sheetViews>
    <sheetView tabSelected="1" topLeftCell="A25" zoomScale="90" zoomScaleNormal="90" workbookViewId="0">
      <selection activeCell="C46" sqref="C46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8.88671875" style="50" customWidth="1"/>
    <col min="5" max="6" width="9" style="50"/>
    <col min="7" max="7" width="11.5546875" style="50" bestFit="1" customWidth="1"/>
    <col min="8" max="8" width="9" style="50"/>
    <col min="9" max="9" width="14.4414062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4" t="s">
        <v>0</v>
      </c>
      <c r="B12" s="94"/>
      <c r="C12" s="94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5" t="s">
        <v>1</v>
      </c>
      <c r="B16" s="95"/>
      <c r="C16" s="95"/>
    </row>
    <row r="17" spans="1:9" ht="15.75" customHeight="1" x14ac:dyDescent="0.3">
      <c r="A17" s="96" t="s">
        <v>2</v>
      </c>
      <c r="B17" s="96"/>
      <c r="C17" s="96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7" t="s">
        <v>148</v>
      </c>
      <c r="B19" s="97"/>
      <c r="C19" s="97"/>
    </row>
    <row r="20" spans="1:9" ht="15.75" customHeight="1" x14ac:dyDescent="0.3">
      <c r="A20" s="96" t="s">
        <v>4</v>
      </c>
      <c r="B20" s="96"/>
      <c r="C20" s="96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5</v>
      </c>
      <c r="B23" s="54" t="s">
        <v>6</v>
      </c>
      <c r="C23" s="54" t="s">
        <v>132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91" t="s">
        <v>133</v>
      </c>
      <c r="B25" s="92"/>
      <c r="C25" s="93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134</v>
      </c>
      <c r="C26" s="58"/>
      <c r="D26" s="55"/>
      <c r="E26" s="55"/>
      <c r="F26" s="55"/>
      <c r="G26" s="56"/>
      <c r="H26" s="56" t="s">
        <v>135</v>
      </c>
      <c r="I26" s="56"/>
    </row>
    <row r="27" spans="1:9" ht="15.75" customHeight="1" x14ac:dyDescent="0.3">
      <c r="A27" s="59" t="s">
        <v>7</v>
      </c>
      <c r="B27" s="57" t="s">
        <v>136</v>
      </c>
      <c r="C27" s="60">
        <v>0</v>
      </c>
      <c r="D27" s="61"/>
      <c r="E27" s="61"/>
      <c r="F27" s="61"/>
      <c r="G27" s="62" t="s">
        <v>137</v>
      </c>
      <c r="H27" s="62" t="s">
        <v>138</v>
      </c>
      <c r="I27" s="62" t="s">
        <v>139</v>
      </c>
    </row>
    <row r="28" spans="1:9" ht="15.75" customHeight="1" x14ac:dyDescent="0.3">
      <c r="A28" s="59" t="s">
        <v>8</v>
      </c>
      <c r="B28" s="57" t="s">
        <v>140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9</v>
      </c>
      <c r="B29" s="57" t="s">
        <v>141</v>
      </c>
      <c r="C29" s="66">
        <f>ССР!G62*1.2</f>
        <v>586.35850837059604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10</v>
      </c>
      <c r="C30" s="66">
        <f>C27+C28+C29</f>
        <v>586.35850837059604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11</v>
      </c>
      <c r="B31" s="57" t="s">
        <v>142</v>
      </c>
      <c r="C31" s="66">
        <f>C30-ROUND(C30/1.2,5)</f>
        <v>97.726418370596036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143</v>
      </c>
      <c r="C32" s="71">
        <f>C30*I37</f>
        <v>648.82590628244884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149</v>
      </c>
      <c r="C33" s="66">
        <v>0.86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150</v>
      </c>
      <c r="C34" s="71">
        <f>C32*C33</f>
        <v>557.99027940290603</v>
      </c>
      <c r="D34" s="61"/>
      <c r="E34" s="72"/>
      <c r="F34" s="73"/>
      <c r="G34" s="74"/>
      <c r="H34" s="64"/>
      <c r="I34" s="70"/>
    </row>
    <row r="35" spans="1:9" ht="15.6" x14ac:dyDescent="0.3">
      <c r="A35" s="91" t="s">
        <v>144</v>
      </c>
      <c r="B35" s="92"/>
      <c r="C35" s="93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134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7</v>
      </c>
      <c r="B37" s="57" t="s">
        <v>136</v>
      </c>
      <c r="C37" s="80">
        <f>ССР!D72+ССР!E72</f>
        <v>892.29451098086906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8</v>
      </c>
      <c r="B38" s="57" t="s">
        <v>140</v>
      </c>
      <c r="C38" s="80">
        <f>ССР!F72</f>
        <v>6055.2852445798999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9</v>
      </c>
      <c r="B39" s="57" t="s">
        <v>141</v>
      </c>
      <c r="C39" s="80">
        <f>ССР!G72-C30</f>
        <v>215.80497012133401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10</v>
      </c>
      <c r="C40" s="80">
        <f>C37+C38+C39</f>
        <v>7163.3847256821027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11</v>
      </c>
      <c r="B41" s="57" t="s">
        <v>142</v>
      </c>
      <c r="C41" s="66">
        <f>C40-ROUND(C40/1.2,5)</f>
        <v>1193.8974556821031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143</v>
      </c>
      <c r="C42" s="81">
        <f>C40*I38</f>
        <v>8309.4711232648679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149</v>
      </c>
      <c r="C43" s="66">
        <f>C33</f>
        <v>0.86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150</v>
      </c>
      <c r="C44" s="71">
        <f>C42*C43</f>
        <v>7146.1451660077864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145</v>
      </c>
      <c r="C46" s="83">
        <f>C34+C44</f>
        <v>7704.1354454106922</v>
      </c>
      <c r="D46" s="61"/>
      <c r="E46" s="72"/>
      <c r="F46" s="73"/>
      <c r="G46" s="55"/>
      <c r="H46" s="55"/>
      <c r="I46" s="84"/>
    </row>
    <row r="47" spans="1:9" x14ac:dyDescent="0.3">
      <c r="D47" s="86"/>
      <c r="G47" s="87"/>
    </row>
    <row r="48" spans="1:9" x14ac:dyDescent="0.3">
      <c r="D48" s="86"/>
      <c r="E48" s="86"/>
      <c r="F48" s="86"/>
      <c r="G48" s="86"/>
    </row>
    <row r="49" spans="1:9" customFormat="1" ht="15.6" x14ac:dyDescent="0.3">
      <c r="A49" s="85" t="s">
        <v>146</v>
      </c>
      <c r="B49" s="88"/>
      <c r="C49" s="88"/>
      <c r="D49" s="89"/>
      <c r="E49" s="90"/>
      <c r="F49" s="89"/>
      <c r="G49" s="89"/>
      <c r="H49" s="89"/>
      <c r="I49" s="89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61" zoomScale="90" zoomScaleNormal="90" workbookViewId="0"/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8" t="s">
        <v>3</v>
      </c>
      <c r="B13" s="98"/>
      <c r="C13" s="98"/>
      <c r="D13" s="98"/>
      <c r="E13" s="98"/>
      <c r="F13" s="98"/>
      <c r="G13" s="98"/>
      <c r="H13" s="98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9" t="s">
        <v>5</v>
      </c>
      <c r="B18" s="99" t="s">
        <v>14</v>
      </c>
      <c r="C18" s="99" t="s">
        <v>15</v>
      </c>
      <c r="D18" s="100" t="s">
        <v>16</v>
      </c>
      <c r="E18" s="101"/>
      <c r="F18" s="101"/>
      <c r="G18" s="101"/>
      <c r="H18" s="102"/>
    </row>
    <row r="19" spans="1:8" ht="85.05" customHeight="1" x14ac:dyDescent="0.3">
      <c r="A19" s="99"/>
      <c r="B19" s="99"/>
      <c r="C19" s="99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25</v>
      </c>
      <c r="C25" s="32" t="s">
        <v>26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27</v>
      </c>
      <c r="C26" s="32" t="s">
        <v>28</v>
      </c>
      <c r="D26" s="20">
        <v>625.18763964148002</v>
      </c>
      <c r="E26" s="20">
        <v>23.557605354311001</v>
      </c>
      <c r="F26" s="20">
        <v>4899.0980943203003</v>
      </c>
      <c r="G26" s="20">
        <v>0</v>
      </c>
      <c r="H26" s="20">
        <v>5547.8433393161004</v>
      </c>
    </row>
    <row r="27" spans="1:8" ht="16.95" customHeight="1" x14ac:dyDescent="0.3">
      <c r="A27" s="6"/>
      <c r="B27" s="9"/>
      <c r="C27" s="9" t="s">
        <v>29</v>
      </c>
      <c r="D27" s="20">
        <v>666.39206118353002</v>
      </c>
      <c r="E27" s="20">
        <v>23.557605354311001</v>
      </c>
      <c r="F27" s="20">
        <v>4899.0980943203003</v>
      </c>
      <c r="G27" s="20">
        <v>0</v>
      </c>
      <c r="H27" s="20">
        <v>5589.0477608581004</v>
      </c>
    </row>
    <row r="28" spans="1:8" ht="16.95" customHeight="1" x14ac:dyDescent="0.3">
      <c r="A28" s="6"/>
      <c r="B28" s="9"/>
      <c r="C28" s="10" t="s">
        <v>30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31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32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33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34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35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36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37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38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39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v>666.39206118353002</v>
      </c>
      <c r="E43" s="20">
        <v>23.557605354311001</v>
      </c>
      <c r="F43" s="20">
        <v>4899.0980943203003</v>
      </c>
      <c r="G43" s="20">
        <v>0</v>
      </c>
      <c r="H43" s="20">
        <v>5589.0477608581004</v>
      </c>
    </row>
    <row r="44" spans="1:8" ht="16.95" customHeight="1" x14ac:dyDescent="0.3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42</v>
      </c>
      <c r="C45" s="32" t="s">
        <v>43</v>
      </c>
      <c r="D45" s="20">
        <v>13.32849590469</v>
      </c>
      <c r="E45" s="20">
        <v>0.46918806402750002</v>
      </c>
      <c r="F45" s="20">
        <v>0</v>
      </c>
      <c r="G45" s="20">
        <v>0</v>
      </c>
      <c r="H45" s="20">
        <v>13.797683968716999</v>
      </c>
    </row>
    <row r="46" spans="1:8" ht="16.95" customHeight="1" x14ac:dyDescent="0.3">
      <c r="A46" s="6"/>
      <c r="B46" s="9"/>
      <c r="C46" s="9" t="s">
        <v>44</v>
      </c>
      <c r="D46" s="20">
        <v>13.32849590469</v>
      </c>
      <c r="E46" s="20">
        <v>0.46918806402750002</v>
      </c>
      <c r="F46" s="20">
        <v>0</v>
      </c>
      <c r="G46" s="20">
        <v>0</v>
      </c>
      <c r="H46" s="20">
        <v>13.797683968716999</v>
      </c>
    </row>
    <row r="47" spans="1:8" ht="16.95" customHeight="1" x14ac:dyDescent="0.3">
      <c r="A47" s="6"/>
      <c r="B47" s="9"/>
      <c r="C47" s="9" t="s">
        <v>45</v>
      </c>
      <c r="D47" s="20">
        <v>679.72055708821995</v>
      </c>
      <c r="E47" s="20">
        <v>24.026793418337999</v>
      </c>
      <c r="F47" s="20">
        <v>4899.0980943203003</v>
      </c>
      <c r="G47" s="20">
        <v>0</v>
      </c>
      <c r="H47" s="20">
        <v>5602.8454448269003</v>
      </c>
    </row>
    <row r="48" spans="1:8" ht="16.95" customHeight="1" x14ac:dyDescent="0.3">
      <c r="A48" s="6"/>
      <c r="B48" s="9"/>
      <c r="C48" s="9" t="s">
        <v>46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47</v>
      </c>
      <c r="C49" s="7" t="s">
        <v>48</v>
      </c>
      <c r="D49" s="20">
        <v>17.551827913899</v>
      </c>
      <c r="E49" s="20">
        <v>0.62194696859459997</v>
      </c>
      <c r="F49" s="20">
        <v>0</v>
      </c>
      <c r="G49" s="20">
        <v>0</v>
      </c>
      <c r="H49" s="20">
        <v>18.173774882492999</v>
      </c>
    </row>
    <row r="50" spans="1:8" x14ac:dyDescent="0.3">
      <c r="A50" s="6">
        <v>5</v>
      </c>
      <c r="B50" s="6" t="s">
        <v>49</v>
      </c>
      <c r="C50" s="7" t="s">
        <v>50</v>
      </c>
      <c r="D50" s="20">
        <v>0</v>
      </c>
      <c r="E50" s="20">
        <v>0</v>
      </c>
      <c r="F50" s="20">
        <v>0</v>
      </c>
      <c r="G50" s="20">
        <v>15.64234160681</v>
      </c>
      <c r="H50" s="20">
        <v>15.64234160681</v>
      </c>
    </row>
    <row r="51" spans="1:8" x14ac:dyDescent="0.3">
      <c r="A51" s="6">
        <v>6</v>
      </c>
      <c r="B51" s="6" t="s">
        <v>51</v>
      </c>
      <c r="C51" s="7" t="s">
        <v>52</v>
      </c>
      <c r="D51" s="20">
        <v>0</v>
      </c>
      <c r="E51" s="20">
        <v>0</v>
      </c>
      <c r="F51" s="20">
        <v>0</v>
      </c>
      <c r="G51" s="20">
        <v>106.80029699305</v>
      </c>
      <c r="H51" s="20">
        <v>106.80029699305</v>
      </c>
    </row>
    <row r="52" spans="1:8" x14ac:dyDescent="0.3">
      <c r="A52" s="6">
        <v>7</v>
      </c>
      <c r="B52" s="6"/>
      <c r="C52" s="7" t="s">
        <v>53</v>
      </c>
      <c r="D52" s="20">
        <v>0</v>
      </c>
      <c r="E52" s="20">
        <v>0</v>
      </c>
      <c r="F52" s="20">
        <v>0</v>
      </c>
      <c r="G52" s="20">
        <v>9.1546229236993995</v>
      </c>
      <c r="H52" s="20">
        <v>9.1546229236993995</v>
      </c>
    </row>
    <row r="53" spans="1:8" x14ac:dyDescent="0.3">
      <c r="A53" s="6">
        <v>8</v>
      </c>
      <c r="B53" s="6"/>
      <c r="C53" s="7" t="s">
        <v>54</v>
      </c>
      <c r="D53" s="20">
        <v>0</v>
      </c>
      <c r="E53" s="20">
        <v>0</v>
      </c>
      <c r="F53" s="20">
        <v>0</v>
      </c>
      <c r="G53" s="20">
        <v>7.7470587316169004</v>
      </c>
      <c r="H53" s="20">
        <v>7.7470587316169004</v>
      </c>
    </row>
    <row r="54" spans="1:8" ht="16.95" customHeight="1" x14ac:dyDescent="0.3">
      <c r="A54" s="6"/>
      <c r="B54" s="9"/>
      <c r="C54" s="9" t="s">
        <v>55</v>
      </c>
      <c r="D54" s="20">
        <v>17.551827913899</v>
      </c>
      <c r="E54" s="20">
        <v>0.62194696859459997</v>
      </c>
      <c r="F54" s="20">
        <v>0</v>
      </c>
      <c r="G54" s="20">
        <v>139.34432025518001</v>
      </c>
      <c r="H54" s="20">
        <v>157.51809513767</v>
      </c>
    </row>
    <row r="55" spans="1:8" ht="16.95" customHeight="1" x14ac:dyDescent="0.3">
      <c r="A55" s="6"/>
      <c r="B55" s="9"/>
      <c r="C55" s="9" t="s">
        <v>56</v>
      </c>
      <c r="D55" s="20">
        <v>697.27238500212002</v>
      </c>
      <c r="E55" s="20">
        <v>24.648740386933</v>
      </c>
      <c r="F55" s="20">
        <v>4899.0980943203003</v>
      </c>
      <c r="G55" s="20">
        <v>139.34432025518001</v>
      </c>
      <c r="H55" s="20">
        <v>5760.3635399645</v>
      </c>
    </row>
    <row r="56" spans="1:8" ht="16.95" customHeight="1" x14ac:dyDescent="0.3">
      <c r="A56" s="6"/>
      <c r="B56" s="9"/>
      <c r="C56" s="9" t="s">
        <v>57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58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59</v>
      </c>
      <c r="D59" s="20">
        <v>697.27238500212002</v>
      </c>
      <c r="E59" s="20">
        <v>24.648740386933</v>
      </c>
      <c r="F59" s="20">
        <v>4899.0980943203003</v>
      </c>
      <c r="G59" s="20">
        <v>139.34432025518001</v>
      </c>
      <c r="H59" s="20">
        <v>5760.3635399645</v>
      </c>
    </row>
    <row r="60" spans="1:8" ht="153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61</v>
      </c>
      <c r="C61" s="7" t="s">
        <v>62</v>
      </c>
      <c r="D61" s="20">
        <v>0</v>
      </c>
      <c r="E61" s="20">
        <v>0</v>
      </c>
      <c r="F61" s="20">
        <v>0</v>
      </c>
      <c r="G61" s="20">
        <v>21.023167503900002</v>
      </c>
      <c r="H61" s="20">
        <v>21.023167503900002</v>
      </c>
    </row>
    <row r="62" spans="1:8" x14ac:dyDescent="0.3">
      <c r="A62" s="6">
        <v>10</v>
      </c>
      <c r="B62" s="6" t="s">
        <v>75</v>
      </c>
      <c r="C62" s="7" t="s">
        <v>62</v>
      </c>
      <c r="D62" s="20">
        <v>0</v>
      </c>
      <c r="E62" s="20">
        <v>0</v>
      </c>
      <c r="F62" s="20">
        <v>0</v>
      </c>
      <c r="G62" s="20">
        <v>488.63209030883002</v>
      </c>
      <c r="H62" s="20">
        <v>488.63209030883002</v>
      </c>
    </row>
    <row r="63" spans="1:8" ht="16.95" customHeight="1" x14ac:dyDescent="0.3">
      <c r="A63" s="6"/>
      <c r="B63" s="9"/>
      <c r="C63" s="9" t="s">
        <v>74</v>
      </c>
      <c r="D63" s="20">
        <v>0</v>
      </c>
      <c r="E63" s="20">
        <v>0</v>
      </c>
      <c r="F63" s="20">
        <v>0</v>
      </c>
      <c r="G63" s="20">
        <v>509.65525781272999</v>
      </c>
      <c r="H63" s="20">
        <v>509.65525781272999</v>
      </c>
    </row>
    <row r="64" spans="1:8" ht="16.95" customHeight="1" x14ac:dyDescent="0.3">
      <c r="A64" s="6"/>
      <c r="B64" s="9"/>
      <c r="C64" s="9" t="s">
        <v>73</v>
      </c>
      <c r="D64" s="20">
        <v>697.27238500212002</v>
      </c>
      <c r="E64" s="20">
        <v>24.648740386933</v>
      </c>
      <c r="F64" s="20">
        <v>4899.0980943203003</v>
      </c>
      <c r="G64" s="20">
        <v>648.99957806790997</v>
      </c>
      <c r="H64" s="20">
        <v>6270.0187977773003</v>
      </c>
    </row>
    <row r="65" spans="1:8" ht="16.95" customHeight="1" x14ac:dyDescent="0.3">
      <c r="A65" s="6"/>
      <c r="B65" s="9"/>
      <c r="C65" s="9" t="s">
        <v>72</v>
      </c>
      <c r="D65" s="20"/>
      <c r="E65" s="20"/>
      <c r="F65" s="20"/>
      <c r="G65" s="20"/>
      <c r="H65" s="20"/>
    </row>
    <row r="66" spans="1:8" ht="34.049999999999997" customHeight="1" x14ac:dyDescent="0.3">
      <c r="A66" s="6">
        <v>11</v>
      </c>
      <c r="B66" s="6" t="s">
        <v>71</v>
      </c>
      <c r="C66" s="7" t="s">
        <v>70</v>
      </c>
      <c r="D66" s="20">
        <f>D64 * 3%</f>
        <v>20.918171550063999</v>
      </c>
      <c r="E66" s="20">
        <f>E64 * 3%</f>
        <v>0.73946221160798997</v>
      </c>
      <c r="F66" s="20">
        <f>F64 * 3%</f>
        <v>146.97294282960999</v>
      </c>
      <c r="G66" s="20">
        <f>G64 * 3%</f>
        <v>19.469987342037001</v>
      </c>
      <c r="H66" s="20">
        <f>SUM(D66:G66)</f>
        <v>188.10056393331999</v>
      </c>
    </row>
    <row r="67" spans="1:8" ht="16.95" customHeight="1" x14ac:dyDescent="0.3">
      <c r="A67" s="6"/>
      <c r="B67" s="9"/>
      <c r="C67" s="9" t="s">
        <v>69</v>
      </c>
      <c r="D67" s="20">
        <f>D66</f>
        <v>20.918171550063999</v>
      </c>
      <c r="E67" s="20">
        <f>E66</f>
        <v>0.73946221160798997</v>
      </c>
      <c r="F67" s="20">
        <f>F66</f>
        <v>146.97294282960999</v>
      </c>
      <c r="G67" s="20">
        <f>G66</f>
        <v>19.469987342037001</v>
      </c>
      <c r="H67" s="20">
        <f>SUM(D67:G67)</f>
        <v>188.10056393331999</v>
      </c>
    </row>
    <row r="68" spans="1:8" ht="16.95" customHeight="1" x14ac:dyDescent="0.3">
      <c r="A68" s="6"/>
      <c r="B68" s="9"/>
      <c r="C68" s="9" t="s">
        <v>68</v>
      </c>
      <c r="D68" s="20">
        <f>D67 + D64</f>
        <v>718.19055655218006</v>
      </c>
      <c r="E68" s="20">
        <f>E67 + E64</f>
        <v>25.388202598541</v>
      </c>
      <c r="F68" s="20">
        <f>F67 + F64</f>
        <v>5046.0710371498999</v>
      </c>
      <c r="G68" s="20">
        <f>G67 + G64</f>
        <v>668.46956540993995</v>
      </c>
      <c r="H68" s="20">
        <f>SUM(D68:G68)</f>
        <v>6458.1193617106001</v>
      </c>
    </row>
    <row r="69" spans="1:8" ht="16.95" customHeight="1" x14ac:dyDescent="0.3">
      <c r="A69" s="6"/>
      <c r="B69" s="9"/>
      <c r="C69" s="9" t="s">
        <v>67</v>
      </c>
      <c r="D69" s="20"/>
      <c r="E69" s="20"/>
      <c r="F69" s="20"/>
      <c r="G69" s="20"/>
      <c r="H69" s="20"/>
    </row>
    <row r="70" spans="1:8" ht="16.95" customHeight="1" x14ac:dyDescent="0.3">
      <c r="A70" s="6">
        <v>12</v>
      </c>
      <c r="B70" s="6" t="s">
        <v>66</v>
      </c>
      <c r="C70" s="7" t="s">
        <v>65</v>
      </c>
      <c r="D70" s="20">
        <f>D68 * 20%</f>
        <v>143.63811131044</v>
      </c>
      <c r="E70" s="20">
        <f>E68 * 20%</f>
        <v>5.0776405197081997</v>
      </c>
      <c r="F70" s="20">
        <f>F68 * 20%</f>
        <v>1009.21420743</v>
      </c>
      <c r="G70" s="20">
        <f>G68 * 20%</f>
        <v>133.69391308198999</v>
      </c>
      <c r="H70" s="20">
        <f>SUM(D70:G70)</f>
        <v>1291.6238723421</v>
      </c>
    </row>
    <row r="71" spans="1:8" ht="16.95" customHeight="1" x14ac:dyDescent="0.3">
      <c r="A71" s="6"/>
      <c r="B71" s="9"/>
      <c r="C71" s="9" t="s">
        <v>64</v>
      </c>
      <c r="D71" s="20">
        <f>D70</f>
        <v>143.63811131044</v>
      </c>
      <c r="E71" s="20">
        <f>E70</f>
        <v>5.0776405197081997</v>
      </c>
      <c r="F71" s="20">
        <f>F70</f>
        <v>1009.21420743</v>
      </c>
      <c r="G71" s="20">
        <f>G70</f>
        <v>133.69391308198999</v>
      </c>
      <c r="H71" s="20">
        <f>SUM(D71:G71)</f>
        <v>1291.6238723421</v>
      </c>
    </row>
    <row r="72" spans="1:8" ht="16.95" customHeight="1" x14ac:dyDescent="0.3">
      <c r="A72" s="6"/>
      <c r="B72" s="9"/>
      <c r="C72" s="9" t="s">
        <v>63</v>
      </c>
      <c r="D72" s="20">
        <f>D71 + D68</f>
        <v>861.82866786262002</v>
      </c>
      <c r="E72" s="20">
        <f>E71 + E68</f>
        <v>30.465843118249001</v>
      </c>
      <c r="F72" s="20">
        <f>F71 + F68</f>
        <v>6055.2852445798999</v>
      </c>
      <c r="G72" s="20">
        <f>G71 + G68</f>
        <v>802.16347849193005</v>
      </c>
      <c r="H72" s="20">
        <f>SUM(D72:G72)</f>
        <v>7749.7432340527002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98" t="s">
        <v>3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79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5</v>
      </c>
      <c r="B10" s="99" t="s">
        <v>14</v>
      </c>
      <c r="C10" s="99" t="s">
        <v>81</v>
      </c>
      <c r="D10" s="100" t="s">
        <v>16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83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98" t="s">
        <v>3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5</v>
      </c>
      <c r="B10" s="99" t="s">
        <v>14</v>
      </c>
      <c r="C10" s="99" t="s">
        <v>81</v>
      </c>
      <c r="D10" s="100" t="s">
        <v>16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98" t="s">
        <v>3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79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5</v>
      </c>
      <c r="B10" s="99" t="s">
        <v>14</v>
      </c>
      <c r="C10" s="99" t="s">
        <v>81</v>
      </c>
      <c r="D10" s="100" t="s">
        <v>16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5"/>
    </row>
    <row r="14" spans="1:14" ht="16.95" customHeight="1" x14ac:dyDescent="0.3">
      <c r="A14" s="6"/>
      <c r="B14" s="9"/>
      <c r="C14" s="9" t="s">
        <v>83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98" t="s">
        <v>3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52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5</v>
      </c>
      <c r="B10" s="99" t="s">
        <v>14</v>
      </c>
      <c r="C10" s="99" t="s">
        <v>81</v>
      </c>
      <c r="D10" s="100" t="s">
        <v>16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76</v>
      </c>
    </row>
    <row r="2" spans="1:14" ht="45.75" customHeight="1" x14ac:dyDescent="0.3">
      <c r="A2" s="1"/>
      <c r="B2" s="1" t="s">
        <v>77</v>
      </c>
      <c r="C2" s="98" t="s">
        <v>3</v>
      </c>
      <c r="D2" s="98"/>
      <c r="E2" s="98"/>
      <c r="F2" s="98"/>
      <c r="G2" s="98"/>
      <c r="H2" s="9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79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9" t="s">
        <v>5</v>
      </c>
      <c r="B10" s="99" t="s">
        <v>14</v>
      </c>
      <c r="C10" s="99" t="s">
        <v>81</v>
      </c>
      <c r="D10" s="100" t="s">
        <v>16</v>
      </c>
      <c r="E10" s="101"/>
      <c r="F10" s="101"/>
      <c r="G10" s="101"/>
      <c r="H10" s="102"/>
      <c r="J10" s="5"/>
    </row>
    <row r="11" spans="1:14" ht="59.25" customHeight="1" x14ac:dyDescent="0.3">
      <c r="A11" s="99"/>
      <c r="B11" s="99"/>
      <c r="C11" s="9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40" zoomScale="75" zoomScaleNormal="87" workbookViewId="0">
      <selection activeCell="H3" sqref="H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96</v>
      </c>
      <c r="B1" s="36" t="s">
        <v>97</v>
      </c>
      <c r="C1" s="36" t="s">
        <v>98</v>
      </c>
      <c r="D1" s="36" t="s">
        <v>99</v>
      </c>
      <c r="E1" s="36" t="s">
        <v>100</v>
      </c>
      <c r="F1" s="36" t="s">
        <v>101</v>
      </c>
      <c r="G1" s="36" t="s">
        <v>102</v>
      </c>
      <c r="H1" s="36" t="s">
        <v>103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92.4" customHeight="1" x14ac:dyDescent="0.3">
      <c r="A3" s="103" t="s">
        <v>80</v>
      </c>
      <c r="B3" s="104"/>
      <c r="C3" s="44"/>
      <c r="D3" s="42">
        <v>37.762898550724998</v>
      </c>
      <c r="E3" s="40"/>
      <c r="F3" s="40"/>
      <c r="G3" s="40"/>
      <c r="H3" s="47"/>
    </row>
    <row r="4" spans="1:8" x14ac:dyDescent="0.3">
      <c r="A4" s="105" t="s">
        <v>104</v>
      </c>
      <c r="B4" s="41" t="s">
        <v>105</v>
      </c>
      <c r="C4" s="44"/>
      <c r="D4" s="42">
        <v>37.762898550724998</v>
      </c>
      <c r="E4" s="40"/>
      <c r="F4" s="40"/>
      <c r="G4" s="40"/>
      <c r="H4" s="47"/>
    </row>
    <row r="5" spans="1:8" x14ac:dyDescent="0.3">
      <c r="A5" s="105"/>
      <c r="B5" s="41" t="s">
        <v>106</v>
      </c>
      <c r="C5" s="36"/>
      <c r="D5" s="42">
        <v>0</v>
      </c>
      <c r="E5" s="40"/>
      <c r="F5" s="40"/>
      <c r="G5" s="40"/>
      <c r="H5" s="46"/>
    </row>
    <row r="6" spans="1:8" x14ac:dyDescent="0.3">
      <c r="A6" s="106"/>
      <c r="B6" s="41" t="s">
        <v>107</v>
      </c>
      <c r="C6" s="36"/>
      <c r="D6" s="42">
        <v>0</v>
      </c>
      <c r="E6" s="40"/>
      <c r="F6" s="40"/>
      <c r="G6" s="40"/>
      <c r="H6" s="46"/>
    </row>
    <row r="7" spans="1:8" x14ac:dyDescent="0.3">
      <c r="A7" s="106"/>
      <c r="B7" s="41" t="s">
        <v>108</v>
      </c>
      <c r="C7" s="36"/>
      <c r="D7" s="42">
        <v>0</v>
      </c>
      <c r="E7" s="40"/>
      <c r="F7" s="40"/>
      <c r="G7" s="40"/>
      <c r="H7" s="46"/>
    </row>
    <row r="8" spans="1:8" x14ac:dyDescent="0.3">
      <c r="A8" s="107" t="s">
        <v>26</v>
      </c>
      <c r="B8" s="108"/>
      <c r="C8" s="105" t="s">
        <v>111</v>
      </c>
      <c r="D8" s="43">
        <v>37.762898550724998</v>
      </c>
      <c r="E8" s="40">
        <v>2.4000000000000001E-5</v>
      </c>
      <c r="F8" s="40" t="s">
        <v>109</v>
      </c>
      <c r="G8" s="43">
        <v>1573454.1062802</v>
      </c>
      <c r="H8" s="46"/>
    </row>
    <row r="9" spans="1:8" x14ac:dyDescent="0.3">
      <c r="A9" s="109">
        <v>1</v>
      </c>
      <c r="B9" s="41" t="s">
        <v>105</v>
      </c>
      <c r="C9" s="105"/>
      <c r="D9" s="43">
        <v>37.762898550724998</v>
      </c>
      <c r="E9" s="40"/>
      <c r="F9" s="40"/>
      <c r="G9" s="40"/>
      <c r="H9" s="106" t="s">
        <v>110</v>
      </c>
    </row>
    <row r="10" spans="1:8" x14ac:dyDescent="0.3">
      <c r="A10" s="105"/>
      <c r="B10" s="41" t="s">
        <v>106</v>
      </c>
      <c r="C10" s="105"/>
      <c r="D10" s="43">
        <v>0</v>
      </c>
      <c r="E10" s="40"/>
      <c r="F10" s="40"/>
      <c r="G10" s="40"/>
      <c r="H10" s="106"/>
    </row>
    <row r="11" spans="1:8" x14ac:dyDescent="0.3">
      <c r="A11" s="105"/>
      <c r="B11" s="41" t="s">
        <v>107</v>
      </c>
      <c r="C11" s="105"/>
      <c r="D11" s="43">
        <v>0</v>
      </c>
      <c r="E11" s="40"/>
      <c r="F11" s="40"/>
      <c r="G11" s="40"/>
      <c r="H11" s="106"/>
    </row>
    <row r="12" spans="1:8" x14ac:dyDescent="0.3">
      <c r="A12" s="105"/>
      <c r="B12" s="41" t="s">
        <v>108</v>
      </c>
      <c r="C12" s="105"/>
      <c r="D12" s="43">
        <v>0</v>
      </c>
      <c r="E12" s="40"/>
      <c r="F12" s="40"/>
      <c r="G12" s="40"/>
      <c r="H12" s="106"/>
    </row>
    <row r="13" spans="1:8" ht="24.6" x14ac:dyDescent="0.3">
      <c r="A13" s="110" t="s">
        <v>85</v>
      </c>
      <c r="B13" s="104"/>
      <c r="C13" s="36"/>
      <c r="D13" s="42">
        <v>173405.21739129999</v>
      </c>
      <c r="E13" s="40"/>
      <c r="F13" s="40"/>
      <c r="G13" s="40"/>
      <c r="H13" s="46"/>
    </row>
    <row r="14" spans="1:8" x14ac:dyDescent="0.3">
      <c r="A14" s="105" t="s">
        <v>112</v>
      </c>
      <c r="B14" s="41" t="s">
        <v>105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5"/>
      <c r="B15" s="41" t="s">
        <v>106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5"/>
      <c r="B16" s="41" t="s">
        <v>107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5"/>
      <c r="B17" s="41" t="s">
        <v>108</v>
      </c>
      <c r="C17" s="36"/>
      <c r="D17" s="42">
        <v>173405.21739129999</v>
      </c>
      <c r="E17" s="40"/>
      <c r="F17" s="40"/>
      <c r="G17" s="40"/>
      <c r="H17" s="46"/>
    </row>
    <row r="18" spans="1:8" x14ac:dyDescent="0.3">
      <c r="A18" s="107" t="s">
        <v>85</v>
      </c>
      <c r="B18" s="108"/>
      <c r="C18" s="105" t="s">
        <v>111</v>
      </c>
      <c r="D18" s="43">
        <v>173405.21739129999</v>
      </c>
      <c r="E18" s="40">
        <v>2.4000000000000001E-5</v>
      </c>
      <c r="F18" s="40" t="s">
        <v>109</v>
      </c>
      <c r="G18" s="43">
        <v>7225217391.3043003</v>
      </c>
      <c r="H18" s="46"/>
    </row>
    <row r="19" spans="1:8" x14ac:dyDescent="0.3">
      <c r="A19" s="109">
        <v>1</v>
      </c>
      <c r="B19" s="41" t="s">
        <v>105</v>
      </c>
      <c r="C19" s="105"/>
      <c r="D19" s="43">
        <v>0</v>
      </c>
      <c r="E19" s="40"/>
      <c r="F19" s="40"/>
      <c r="G19" s="40"/>
      <c r="H19" s="106" t="s">
        <v>110</v>
      </c>
    </row>
    <row r="20" spans="1:8" x14ac:dyDescent="0.3">
      <c r="A20" s="105"/>
      <c r="B20" s="41" t="s">
        <v>106</v>
      </c>
      <c r="C20" s="105"/>
      <c r="D20" s="43">
        <v>0</v>
      </c>
      <c r="E20" s="40"/>
      <c r="F20" s="40"/>
      <c r="G20" s="40"/>
      <c r="H20" s="106"/>
    </row>
    <row r="21" spans="1:8" x14ac:dyDescent="0.3">
      <c r="A21" s="105"/>
      <c r="B21" s="41" t="s">
        <v>107</v>
      </c>
      <c r="C21" s="105"/>
      <c r="D21" s="43">
        <v>0</v>
      </c>
      <c r="E21" s="40"/>
      <c r="F21" s="40"/>
      <c r="G21" s="40"/>
      <c r="H21" s="106"/>
    </row>
    <row r="22" spans="1:8" x14ac:dyDescent="0.3">
      <c r="A22" s="105"/>
      <c r="B22" s="41" t="s">
        <v>108</v>
      </c>
      <c r="C22" s="105"/>
      <c r="D22" s="43">
        <v>173405.21739129999</v>
      </c>
      <c r="E22" s="40"/>
      <c r="F22" s="40"/>
      <c r="G22" s="40"/>
      <c r="H22" s="106"/>
    </row>
    <row r="23" spans="1:8" ht="61.2" customHeight="1" x14ac:dyDescent="0.3">
      <c r="A23" s="110" t="s">
        <v>28</v>
      </c>
      <c r="B23" s="104"/>
      <c r="C23" s="36"/>
      <c r="D23" s="42">
        <v>5547.8433393161004</v>
      </c>
      <c r="E23" s="40"/>
      <c r="F23" s="40"/>
      <c r="G23" s="40"/>
      <c r="H23" s="46"/>
    </row>
    <row r="24" spans="1:8" x14ac:dyDescent="0.3">
      <c r="A24" s="105" t="s">
        <v>113</v>
      </c>
      <c r="B24" s="41" t="s">
        <v>105</v>
      </c>
      <c r="C24" s="36"/>
      <c r="D24" s="42">
        <v>625.18763964148002</v>
      </c>
      <c r="E24" s="40"/>
      <c r="F24" s="40"/>
      <c r="G24" s="40"/>
      <c r="H24" s="46"/>
    </row>
    <row r="25" spans="1:8" x14ac:dyDescent="0.3">
      <c r="A25" s="105"/>
      <c r="B25" s="41" t="s">
        <v>106</v>
      </c>
      <c r="C25" s="36"/>
      <c r="D25" s="42">
        <v>23.557605354311001</v>
      </c>
      <c r="E25" s="40"/>
      <c r="F25" s="40"/>
      <c r="G25" s="40"/>
      <c r="H25" s="46"/>
    </row>
    <row r="26" spans="1:8" x14ac:dyDescent="0.3">
      <c r="A26" s="105"/>
      <c r="B26" s="41" t="s">
        <v>107</v>
      </c>
      <c r="C26" s="36"/>
      <c r="D26" s="42">
        <v>4899.0980943203003</v>
      </c>
      <c r="E26" s="40"/>
      <c r="F26" s="40"/>
      <c r="G26" s="40"/>
      <c r="H26" s="46"/>
    </row>
    <row r="27" spans="1:8" x14ac:dyDescent="0.3">
      <c r="A27" s="105"/>
      <c r="B27" s="41" t="s">
        <v>108</v>
      </c>
      <c r="C27" s="36"/>
      <c r="D27" s="42">
        <v>0</v>
      </c>
      <c r="E27" s="40"/>
      <c r="F27" s="40"/>
      <c r="G27" s="40"/>
      <c r="H27" s="46"/>
    </row>
    <row r="28" spans="1:8" x14ac:dyDescent="0.3">
      <c r="A28" s="107" t="s">
        <v>89</v>
      </c>
      <c r="B28" s="108"/>
      <c r="C28" s="105" t="s">
        <v>116</v>
      </c>
      <c r="D28" s="43">
        <v>5547.8433393161004</v>
      </c>
      <c r="E28" s="40">
        <v>1</v>
      </c>
      <c r="F28" s="40" t="s">
        <v>114</v>
      </c>
      <c r="G28" s="43">
        <v>5547.8433393161004</v>
      </c>
      <c r="H28" s="46"/>
    </row>
    <row r="29" spans="1:8" x14ac:dyDescent="0.3">
      <c r="A29" s="109">
        <v>1</v>
      </c>
      <c r="B29" s="41" t="s">
        <v>105</v>
      </c>
      <c r="C29" s="105"/>
      <c r="D29" s="43">
        <v>625.18763964148002</v>
      </c>
      <c r="E29" s="40"/>
      <c r="F29" s="40"/>
      <c r="G29" s="40"/>
      <c r="H29" s="106" t="s">
        <v>115</v>
      </c>
    </row>
    <row r="30" spans="1:8" x14ac:dyDescent="0.3">
      <c r="A30" s="105"/>
      <c r="B30" s="41" t="s">
        <v>106</v>
      </c>
      <c r="C30" s="105"/>
      <c r="D30" s="43">
        <v>23.557605354311001</v>
      </c>
      <c r="E30" s="40"/>
      <c r="F30" s="40"/>
      <c r="G30" s="40"/>
      <c r="H30" s="106"/>
    </row>
    <row r="31" spans="1:8" x14ac:dyDescent="0.3">
      <c r="A31" s="105"/>
      <c r="B31" s="41" t="s">
        <v>107</v>
      </c>
      <c r="C31" s="105"/>
      <c r="D31" s="43">
        <v>4899.0980943203003</v>
      </c>
      <c r="E31" s="40"/>
      <c r="F31" s="40"/>
      <c r="G31" s="40"/>
      <c r="H31" s="106"/>
    </row>
    <row r="32" spans="1:8" x14ac:dyDescent="0.3">
      <c r="A32" s="105"/>
      <c r="B32" s="41" t="s">
        <v>108</v>
      </c>
      <c r="C32" s="105"/>
      <c r="D32" s="43">
        <v>0</v>
      </c>
      <c r="E32" s="40"/>
      <c r="F32" s="40"/>
      <c r="G32" s="40"/>
      <c r="H32" s="106"/>
    </row>
    <row r="33" spans="1:8" ht="24.6" x14ac:dyDescent="0.3">
      <c r="A33" s="110" t="s">
        <v>52</v>
      </c>
      <c r="B33" s="104"/>
      <c r="C33" s="36"/>
      <c r="D33" s="42">
        <v>106.80029699305</v>
      </c>
      <c r="E33" s="40"/>
      <c r="F33" s="40"/>
      <c r="G33" s="40"/>
      <c r="H33" s="46"/>
    </row>
    <row r="34" spans="1:8" x14ac:dyDescent="0.3">
      <c r="A34" s="105" t="s">
        <v>117</v>
      </c>
      <c r="B34" s="41" t="s">
        <v>105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5"/>
      <c r="B35" s="41" t="s">
        <v>106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5"/>
      <c r="B36" s="41" t="s">
        <v>107</v>
      </c>
      <c r="C36" s="36"/>
      <c r="D36" s="42">
        <v>0</v>
      </c>
      <c r="E36" s="40"/>
      <c r="F36" s="40"/>
      <c r="G36" s="40"/>
      <c r="H36" s="46"/>
    </row>
    <row r="37" spans="1:8" x14ac:dyDescent="0.3">
      <c r="A37" s="105"/>
      <c r="B37" s="41" t="s">
        <v>108</v>
      </c>
      <c r="C37" s="36"/>
      <c r="D37" s="42">
        <v>106.80029699305</v>
      </c>
      <c r="E37" s="40"/>
      <c r="F37" s="40"/>
      <c r="G37" s="40"/>
      <c r="H37" s="46"/>
    </row>
    <row r="38" spans="1:8" x14ac:dyDescent="0.3">
      <c r="A38" s="107" t="s">
        <v>92</v>
      </c>
      <c r="B38" s="108"/>
      <c r="C38" s="105" t="s">
        <v>116</v>
      </c>
      <c r="D38" s="43">
        <v>106.80029699305</v>
      </c>
      <c r="E38" s="40">
        <v>1</v>
      </c>
      <c r="F38" s="40" t="s">
        <v>114</v>
      </c>
      <c r="G38" s="43">
        <v>106.80029699305</v>
      </c>
      <c r="H38" s="46"/>
    </row>
    <row r="39" spans="1:8" x14ac:dyDescent="0.3">
      <c r="A39" s="109">
        <v>1</v>
      </c>
      <c r="B39" s="41" t="s">
        <v>105</v>
      </c>
      <c r="C39" s="105"/>
      <c r="D39" s="43">
        <v>0</v>
      </c>
      <c r="E39" s="40"/>
      <c r="F39" s="40"/>
      <c r="G39" s="40"/>
      <c r="H39" s="106" t="s">
        <v>115</v>
      </c>
    </row>
    <row r="40" spans="1:8" x14ac:dyDescent="0.3">
      <c r="A40" s="105"/>
      <c r="B40" s="41" t="s">
        <v>106</v>
      </c>
      <c r="C40" s="105"/>
      <c r="D40" s="43">
        <v>0</v>
      </c>
      <c r="E40" s="40"/>
      <c r="F40" s="40"/>
      <c r="G40" s="40"/>
      <c r="H40" s="106"/>
    </row>
    <row r="41" spans="1:8" x14ac:dyDescent="0.3">
      <c r="A41" s="105"/>
      <c r="B41" s="41" t="s">
        <v>107</v>
      </c>
      <c r="C41" s="105"/>
      <c r="D41" s="43">
        <v>0</v>
      </c>
      <c r="E41" s="40"/>
      <c r="F41" s="40"/>
      <c r="G41" s="40"/>
      <c r="H41" s="106"/>
    </row>
    <row r="42" spans="1:8" x14ac:dyDescent="0.3">
      <c r="A42" s="105"/>
      <c r="B42" s="41" t="s">
        <v>108</v>
      </c>
      <c r="C42" s="105"/>
      <c r="D42" s="43">
        <v>106.80029699305</v>
      </c>
      <c r="E42" s="40"/>
      <c r="F42" s="40"/>
      <c r="G42" s="40"/>
      <c r="H42" s="106"/>
    </row>
    <row r="43" spans="1:8" ht="24.6" x14ac:dyDescent="0.3">
      <c r="A43" s="110" t="s">
        <v>94</v>
      </c>
      <c r="B43" s="104"/>
      <c r="C43" s="36"/>
      <c r="D43" s="42">
        <v>488.63209030883002</v>
      </c>
      <c r="E43" s="40"/>
      <c r="F43" s="40"/>
      <c r="G43" s="40"/>
      <c r="H43" s="46"/>
    </row>
    <row r="44" spans="1:8" x14ac:dyDescent="0.3">
      <c r="A44" s="105" t="s">
        <v>118</v>
      </c>
      <c r="B44" s="41" t="s">
        <v>105</v>
      </c>
      <c r="C44" s="36"/>
      <c r="D44" s="42">
        <v>0</v>
      </c>
      <c r="E44" s="40"/>
      <c r="F44" s="40"/>
      <c r="G44" s="40"/>
      <c r="H44" s="46"/>
    </row>
    <row r="45" spans="1:8" x14ac:dyDescent="0.3">
      <c r="A45" s="105"/>
      <c r="B45" s="41" t="s">
        <v>106</v>
      </c>
      <c r="C45" s="36"/>
      <c r="D45" s="42">
        <v>0</v>
      </c>
      <c r="E45" s="40"/>
      <c r="F45" s="40"/>
      <c r="G45" s="40"/>
      <c r="H45" s="46"/>
    </row>
    <row r="46" spans="1:8" x14ac:dyDescent="0.3">
      <c r="A46" s="105"/>
      <c r="B46" s="41" t="s">
        <v>107</v>
      </c>
      <c r="C46" s="36"/>
      <c r="D46" s="42">
        <v>0</v>
      </c>
      <c r="E46" s="40"/>
      <c r="F46" s="40"/>
      <c r="G46" s="40"/>
      <c r="H46" s="46"/>
    </row>
    <row r="47" spans="1:8" x14ac:dyDescent="0.3">
      <c r="A47" s="105"/>
      <c r="B47" s="41" t="s">
        <v>108</v>
      </c>
      <c r="C47" s="36"/>
      <c r="D47" s="42">
        <v>488.63209030883002</v>
      </c>
      <c r="E47" s="40"/>
      <c r="F47" s="40"/>
      <c r="G47" s="40"/>
      <c r="H47" s="46"/>
    </row>
    <row r="48" spans="1:8" x14ac:dyDescent="0.3">
      <c r="A48" s="107" t="s">
        <v>94</v>
      </c>
      <c r="B48" s="108"/>
      <c r="C48" s="105" t="s">
        <v>116</v>
      </c>
      <c r="D48" s="43">
        <v>488.63209030883002</v>
      </c>
      <c r="E48" s="40">
        <v>1</v>
      </c>
      <c r="F48" s="40" t="s">
        <v>114</v>
      </c>
      <c r="G48" s="43">
        <v>488.63209030883002</v>
      </c>
      <c r="H48" s="46"/>
    </row>
    <row r="49" spans="1:8" x14ac:dyDescent="0.3">
      <c r="A49" s="109">
        <v>1</v>
      </c>
      <c r="B49" s="41" t="s">
        <v>105</v>
      </c>
      <c r="C49" s="105"/>
      <c r="D49" s="43">
        <v>0</v>
      </c>
      <c r="E49" s="40"/>
      <c r="F49" s="40"/>
      <c r="G49" s="40"/>
      <c r="H49" s="106" t="s">
        <v>115</v>
      </c>
    </row>
    <row r="50" spans="1:8" x14ac:dyDescent="0.3">
      <c r="A50" s="105"/>
      <c r="B50" s="41" t="s">
        <v>106</v>
      </c>
      <c r="C50" s="105"/>
      <c r="D50" s="43">
        <v>0</v>
      </c>
      <c r="E50" s="40"/>
      <c r="F50" s="40"/>
      <c r="G50" s="40"/>
      <c r="H50" s="106"/>
    </row>
    <row r="51" spans="1:8" x14ac:dyDescent="0.3">
      <c r="A51" s="105"/>
      <c r="B51" s="41" t="s">
        <v>107</v>
      </c>
      <c r="C51" s="105"/>
      <c r="D51" s="43">
        <v>0</v>
      </c>
      <c r="E51" s="40"/>
      <c r="F51" s="40"/>
      <c r="G51" s="40"/>
      <c r="H51" s="106"/>
    </row>
    <row r="52" spans="1:8" x14ac:dyDescent="0.3">
      <c r="A52" s="105"/>
      <c r="B52" s="41" t="s">
        <v>108</v>
      </c>
      <c r="C52" s="105"/>
      <c r="D52" s="43">
        <v>488.63209030883002</v>
      </c>
      <c r="E52" s="40"/>
      <c r="F52" s="40"/>
      <c r="G52" s="40"/>
      <c r="H52" s="106"/>
    </row>
    <row r="53" spans="1:8" x14ac:dyDescent="0.3">
      <c r="A53" s="45"/>
      <c r="C53" s="45"/>
      <c r="D53" s="39"/>
      <c r="E53" s="39"/>
      <c r="F53" s="39"/>
      <c r="G53" s="39"/>
      <c r="H53" s="48"/>
    </row>
    <row r="55" spans="1:8" x14ac:dyDescent="0.3">
      <c r="A55" s="111" t="s">
        <v>119</v>
      </c>
      <c r="B55" s="111"/>
      <c r="C55" s="111"/>
      <c r="D55" s="111"/>
      <c r="E55" s="111"/>
      <c r="F55" s="111"/>
      <c r="G55" s="111"/>
      <c r="H55" s="111"/>
    </row>
    <row r="56" spans="1:8" x14ac:dyDescent="0.3">
      <c r="A56" s="111" t="s">
        <v>120</v>
      </c>
      <c r="B56" s="111"/>
      <c r="C56" s="111"/>
      <c r="D56" s="111"/>
      <c r="E56" s="111"/>
      <c r="F56" s="111"/>
      <c r="G56" s="111"/>
      <c r="H56" s="111"/>
    </row>
  </sheetData>
  <mergeCells count="32">
    <mergeCell ref="A55:H55"/>
    <mergeCell ref="A56:H56"/>
    <mergeCell ref="A43:B43"/>
    <mergeCell ref="A44:A47"/>
    <mergeCell ref="A48:B48"/>
    <mergeCell ref="H49:H52"/>
    <mergeCell ref="C48:C52"/>
    <mergeCell ref="A49:A52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5" sqref="H5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12" t="s">
        <v>121</v>
      </c>
      <c r="B1" s="112"/>
      <c r="C1" s="112"/>
      <c r="D1" s="112"/>
      <c r="E1" s="112"/>
      <c r="F1" s="112"/>
      <c r="G1" s="112"/>
      <c r="H1" s="112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114</v>
      </c>
      <c r="C4" s="27">
        <v>1</v>
      </c>
      <c r="D4" s="27">
        <v>4899.1002765904004</v>
      </c>
      <c r="E4" s="26" t="s">
        <v>131</v>
      </c>
      <c r="F4" s="26"/>
      <c r="G4" s="27">
        <v>4899.1002765904004</v>
      </c>
      <c r="H4" s="28" t="s">
        <v>147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2025-10-22T08:57:03Z</dcterms:modified>
  <cp:category/>
</cp:coreProperties>
</file>